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critorio antigo\Escritorio\Axudas internacionais 2023\"/>
    </mc:Choice>
  </mc:AlternateContent>
  <xr:revisionPtr revIDLastSave="0" documentId="13_ncr:1_{8D1AB213-CBBF-4981-ABB6-4B4D6DA6DE3D}" xr6:coauthVersionLast="47" xr6:coauthVersionMax="47" xr10:uidLastSave="{00000000-0000-0000-0000-000000000000}"/>
  <bookViews>
    <workbookView xWindow="-120" yWindow="-120" windowWidth="29040" windowHeight="15840" xr2:uid="{EFBE672B-1C10-4257-AB6A-3CEB3D9F3140}"/>
  </bookViews>
  <sheets>
    <sheet name="Hoja2" sheetId="2" r:id="rId1"/>
    <sheet name="Hoja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X35" i="2"/>
  <c r="D25" i="3"/>
  <c r="M27" i="2"/>
  <c r="V27" i="2" s="1"/>
  <c r="X27" i="2" s="1"/>
  <c r="M26" i="2"/>
  <c r="V26" i="2"/>
  <c r="X26" i="2" s="1"/>
  <c r="N24" i="2"/>
  <c r="V24" i="2" s="1"/>
  <c r="X24" i="2" s="1"/>
  <c r="M23" i="2"/>
  <c r="V23" i="2" s="1"/>
  <c r="X23" i="2" s="1"/>
  <c r="N22" i="2"/>
  <c r="V22" i="2" s="1"/>
  <c r="X22" i="2" s="1"/>
  <c r="M20" i="2"/>
  <c r="K20" i="2"/>
  <c r="N18" i="2"/>
  <c r="V18" i="2" s="1"/>
  <c r="X18" i="2" s="1"/>
  <c r="M15" i="2"/>
  <c r="K15" i="2"/>
  <c r="V15" i="2" s="1"/>
  <c r="X15" i="2" s="1"/>
  <c r="M13" i="2"/>
  <c r="V13" i="2" s="1"/>
  <c r="X13" i="2" s="1"/>
  <c r="V9" i="2"/>
  <c r="X9" i="2" s="1"/>
  <c r="M10" i="2"/>
  <c r="K10" i="2"/>
  <c r="N8" i="2"/>
  <c r="V8" i="2" s="1"/>
  <c r="X8" i="2" s="1"/>
  <c r="V11" i="2"/>
  <c r="X11" i="2" s="1"/>
  <c r="V12" i="2"/>
  <c r="X12" i="2" s="1"/>
  <c r="V14" i="2"/>
  <c r="X14" i="2" s="1"/>
  <c r="V16" i="2"/>
  <c r="X16" i="2" s="1"/>
  <c r="V17" i="2"/>
  <c r="X17" i="2" s="1"/>
  <c r="V19" i="2"/>
  <c r="X19" i="2" s="1"/>
  <c r="V21" i="2"/>
  <c r="X21" i="2" s="1"/>
  <c r="V25" i="2"/>
  <c r="X25" i="2" s="1"/>
  <c r="V28" i="2"/>
  <c r="X28" i="2" s="1"/>
  <c r="V29" i="2"/>
  <c r="X29" i="2" s="1"/>
  <c r="V30" i="2"/>
  <c r="X30" i="2" s="1"/>
  <c r="V31" i="2"/>
  <c r="X31" i="2" s="1"/>
  <c r="V32" i="2"/>
  <c r="X32" i="2" s="1"/>
  <c r="V33" i="2"/>
  <c r="X33" i="2" s="1"/>
  <c r="E10" i="3" l="1"/>
  <c r="E9" i="3"/>
  <c r="E17" i="3"/>
  <c r="E13" i="3"/>
  <c r="E21" i="3"/>
  <c r="E8" i="3"/>
  <c r="E16" i="3"/>
  <c r="E6" i="3"/>
  <c r="E12" i="3"/>
  <c r="E20" i="3"/>
  <c r="E23" i="3"/>
  <c r="E19" i="3"/>
  <c r="E15" i="3"/>
  <c r="E11" i="3"/>
  <c r="E7" i="3"/>
  <c r="E22" i="3"/>
  <c r="E18" i="3"/>
  <c r="E14" i="3"/>
  <c r="V20" i="2"/>
  <c r="X20" i="2" s="1"/>
  <c r="V10" i="2"/>
  <c r="X10" i="2" s="1"/>
  <c r="X34" i="2" s="1"/>
</calcChain>
</file>

<file path=xl/sharedStrings.xml><?xml version="1.0" encoding="utf-8"?>
<sst xmlns="http://schemas.openxmlformats.org/spreadsheetml/2006/main" count="295" uniqueCount="84">
  <si>
    <t>PUNTUACIONS</t>
  </si>
  <si>
    <t>CCAA</t>
  </si>
  <si>
    <t>T1 Copa Mundo</t>
  </si>
  <si>
    <t>T2 Copa Continental</t>
  </si>
  <si>
    <t>T3 CE Olímpico</t>
  </si>
  <si>
    <t>T4 CE Sprint</t>
  </si>
  <si>
    <t>DEPORTISTAS</t>
  </si>
  <si>
    <t>CAT</t>
  </si>
  <si>
    <t>1)</t>
  </si>
  <si>
    <t>2)</t>
  </si>
  <si>
    <t>3)</t>
  </si>
  <si>
    <t>4)</t>
  </si>
  <si>
    <t>5)</t>
  </si>
  <si>
    <t>6)</t>
  </si>
  <si>
    <t>SUMA</t>
  </si>
  <si>
    <t>*50%</t>
  </si>
  <si>
    <t>TOTAL</t>
  </si>
  <si>
    <t>ALEN FERNANDEZ, IREA</t>
  </si>
  <si>
    <t>CLUB NATACION CEDEIRA MUEBLES GARCÍA</t>
  </si>
  <si>
    <t>XVF</t>
  </si>
  <si>
    <t>SI</t>
  </si>
  <si>
    <t>ALVAREZ FERREIRA, ALEXANDRE</t>
  </si>
  <si>
    <t>CIDADE DE LUGO FLUVIAL</t>
  </si>
  <si>
    <t>SUB23M</t>
  </si>
  <si>
    <t>BASANTA FOUZ, ESTEBAN</t>
  </si>
  <si>
    <t>BAUTISTA BUGARIN, CARLOS</t>
  </si>
  <si>
    <t>CLUB ATLETISMO PORRIÑO</t>
  </si>
  <si>
    <t>JNM</t>
  </si>
  <si>
    <t>NON</t>
  </si>
  <si>
    <t>BOUZON GARCIA, VICTOR</t>
  </si>
  <si>
    <t>CLUB OLIMPICO DE VEDRA</t>
  </si>
  <si>
    <t>CAMPOS TATO, UXIA</t>
  </si>
  <si>
    <t>JNF</t>
  </si>
  <si>
    <t>CASTRO LOPEZ, LARA</t>
  </si>
  <si>
    <t>TRIATLON INFORHOUSE SANTIAGO</t>
  </si>
  <si>
    <t>CASTRO SANTOS, NATALIA</t>
  </si>
  <si>
    <t>SUB23F</t>
  </si>
  <si>
    <t>CENDÁN LLORÉNS, ANDRÉS</t>
  </si>
  <si>
    <t>ABM</t>
  </si>
  <si>
    <t>FERNANDEZ NIETO, CRISTIAN</t>
  </si>
  <si>
    <t>GARCIA PICÓN, LUCAS</t>
  </si>
  <si>
    <t>XVM</t>
  </si>
  <si>
    <t>GONZÁLEZ BORGES, DAVID</t>
  </si>
  <si>
    <t>GUERRERO MANSO, SARA</t>
  </si>
  <si>
    <t>AD NAUTICO DE NARÓN</t>
  </si>
  <si>
    <t>ABF</t>
  </si>
  <si>
    <t>LISTE MONTEAGUDO, PEDRO</t>
  </si>
  <si>
    <t>CLUB TRIATLON COMPOSTELA</t>
  </si>
  <si>
    <t>NOVO DIOS, MARTA</t>
  </si>
  <si>
    <t>PENA VICENTE, ELSA</t>
  </si>
  <si>
    <t>PIÑÓN PEREIRA, LUCIA</t>
  </si>
  <si>
    <t>POUSADA TROITIÑO, JARNO</t>
  </si>
  <si>
    <t>PRIETO VILLAR, ANDRÉS</t>
  </si>
  <si>
    <t>AD FOGAR</t>
  </si>
  <si>
    <t>PUENTES BARCIA, IVAN</t>
  </si>
  <si>
    <t>TRIATLON FERROL</t>
  </si>
  <si>
    <t>XOEL RODRÍGUEZ ABAD</t>
  </si>
  <si>
    <t>RODRIGUEZ HUERTAS, IRIA</t>
  </si>
  <si>
    <t>SÁNCHEZ TOUZA, CANDELA</t>
  </si>
  <si>
    <t>SANTISO PRADO, ANA MARÍA</t>
  </si>
  <si>
    <t>SOUTO ANDUJAR, HUGO</t>
  </si>
  <si>
    <t>SÚAREZ COUTO, DAMIAN</t>
  </si>
  <si>
    <t>TOTAL PUNTOS</t>
  </si>
  <si>
    <t>Sub23</t>
  </si>
  <si>
    <t>JN/XV</t>
  </si>
  <si>
    <t>CLUB 2023</t>
  </si>
  <si>
    <t>Observacións</t>
  </si>
  <si>
    <t>RESOLUCIÓN PROVISIONAL DE AXUDAS</t>
  </si>
  <si>
    <t>CONCEDIDAS</t>
  </si>
  <si>
    <t>PUNTOS</t>
  </si>
  <si>
    <t>TOTAL AXUDA</t>
  </si>
  <si>
    <t>TOTAL PUNTOS:</t>
  </si>
  <si>
    <t>VALOR PUNTO:</t>
  </si>
  <si>
    <t>Cumprimento de criterios</t>
  </si>
  <si>
    <t xml:space="preserve">Elite </t>
  </si>
  <si>
    <t>T5 CE Súper Sprint</t>
  </si>
  <si>
    <t>Non acredita cumprir requisito 6) de convocatoria FETRI para proba internacional ou acreditar ter asistido co uniforme FEGATRI a proba internacional en 2023</t>
  </si>
  <si>
    <t>Non cumpre requisito (3) de licenza galega</t>
  </si>
  <si>
    <t>* De acordo ás bases reguladoras téñense en conta  os resultados individuais  en Copas continentales, copas do Mundo e os Cptos de España Individuais de Tríatlon (Estándar, Sprint e Súper Sprint)</t>
  </si>
  <si>
    <t>RESOLUCIÓN DIRECCIÓN DEPORTIVA 10/12/2023</t>
  </si>
  <si>
    <t>Contra a presente resolución cabe reclamación ata o 20 de decembro de 2023.</t>
  </si>
  <si>
    <t>** Resoltas as axudas para o seu cobro deberá realizarse a xustificación do gasto subvencionado coas correspondentes facturas e xustificante bancario do gasto realizado en material non inventariable ou servizos relacionados coa axuda</t>
  </si>
  <si>
    <t>Valor provisional punto</t>
  </si>
  <si>
    <t>Baremo provisional axudas a deportistasgalegos  para participarción en probas  internacionais de triatlón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</si>
</sst>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"/>
    <numFmt numFmtId="165" formatCode="#,##0.00&quot; &quot;[$€]&quot; &quot;;&quot;-&quot;#,##0.00&quot; &quot;[$€]&quot; &quot;;&quot;-&quot;000000&quot; &quot;[$€]&quot; &quot;;&quot; &quot;@&quot; &quot;"/>
    <numFmt numFmtId="166" formatCode="#,##0.000000&quot; &quot;[$€]&quot; &quot;;&quot;-&quot;#,##0.000000&quot; &quot;[$€]&quot; &quot;;&quot;-&quot;00&quot; &quot;[$€]&quot; &quot;;&quot; &quot;@&quot; 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Liberation Sans1"/>
    </font>
    <font>
      <sz val="10"/>
      <color rgb="FF000000"/>
      <name val="Liberation Sans1"/>
    </font>
    <font>
      <sz val="10"/>
      <color rgb="FFFF0000"/>
      <name val="Liberation Sans1"/>
    </font>
    <font>
      <sz val="11"/>
      <color rgb="FFFF0000"/>
      <name val="Liberation Sans1"/>
    </font>
    <font>
      <sz val="11"/>
      <color rgb="FFFF0000"/>
      <name val="Arial"/>
      <family val="2"/>
    </font>
    <font>
      <sz val="11"/>
      <color rgb="FF000000"/>
      <name val="Liberation Sans1"/>
    </font>
    <font>
      <sz val="11"/>
      <color rgb="FFC9211E"/>
      <name val="Arial"/>
      <family val="2"/>
    </font>
    <font>
      <b/>
      <sz val="11"/>
      <color rgb="FF000000"/>
      <name val="Arial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1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6" fillId="0" borderId="35" xfId="0" applyFont="1" applyBorder="1"/>
    <xf numFmtId="0" fontId="6" fillId="0" borderId="36" xfId="0" applyFont="1" applyBorder="1"/>
    <xf numFmtId="0" fontId="6" fillId="0" borderId="0" xfId="0" applyFont="1"/>
    <xf numFmtId="0" fontId="0" fillId="0" borderId="30" xfId="0" applyBorder="1"/>
    <xf numFmtId="0" fontId="0" fillId="0" borderId="0" xfId="0" applyAlignment="1">
      <alignment horizontal="center"/>
    </xf>
    <xf numFmtId="0" fontId="0" fillId="0" borderId="37" xfId="0" applyBorder="1"/>
    <xf numFmtId="0" fontId="3" fillId="0" borderId="0" xfId="0" applyFont="1" applyAlignment="1">
      <alignment horizontal="right"/>
    </xf>
    <xf numFmtId="44" fontId="3" fillId="0" borderId="0" xfId="1" applyFont="1" applyAlignment="1">
      <alignment horizontal="center"/>
    </xf>
    <xf numFmtId="166" fontId="3" fillId="0" borderId="0" xfId="1" applyNumberFormat="1" applyFont="1" applyAlignment="1">
      <alignment horizontal="center"/>
    </xf>
    <xf numFmtId="0" fontId="12" fillId="0" borderId="0" xfId="0" applyFont="1"/>
    <xf numFmtId="0" fontId="4" fillId="0" borderId="3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8" xfId="0" applyBorder="1"/>
    <xf numFmtId="0" fontId="3" fillId="0" borderId="1" xfId="0" applyFont="1" applyBorder="1" applyAlignment="1">
      <alignment horizontal="center"/>
    </xf>
    <xf numFmtId="0" fontId="0" fillId="0" borderId="40" xfId="0" applyBorder="1"/>
    <xf numFmtId="0" fontId="4" fillId="0" borderId="26" xfId="0" applyFont="1" applyBorder="1" applyAlignment="1">
      <alignment wrapText="1"/>
    </xf>
    <xf numFmtId="0" fontId="2" fillId="0" borderId="0" xfId="0" applyFont="1"/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right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wrapText="1"/>
    </xf>
    <xf numFmtId="165" fontId="3" fillId="0" borderId="39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 wrapText="1"/>
    </xf>
    <xf numFmtId="165" fontId="3" fillId="0" borderId="18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wrapText="1"/>
    </xf>
    <xf numFmtId="0" fontId="7" fillId="0" borderId="3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0" fillId="0" borderId="38" xfId="0" applyBorder="1"/>
    <xf numFmtId="0" fontId="0" fillId="0" borderId="38" xfId="0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14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2">
    <cellStyle name="Moneda" xfId="1" builtinId="4"/>
    <cellStyle name="Normal" xfId="0" builtinId="0"/>
  </cellStyles>
  <dxfs count="11">
    <dxf>
      <border diagonalUp="0" diagonalDown="0" outline="0">
        <left style="thin">
          <color rgb="FF7F7F7F"/>
        </left>
        <right/>
        <top style="thin">
          <color rgb="FF7F7F7F"/>
        </top>
        <bottom/>
      </border>
    </dxf>
    <dxf>
      <border diagonalUp="0" diagonalDown="0">
        <left style="thin">
          <color rgb="FF7F7F7F"/>
        </left>
        <right/>
        <top style="thin">
          <color rgb="FF7F7F7F"/>
        </top>
        <bottom style="thin">
          <color rgb="FF7F7F7F"/>
        </bottom>
        <vertical style="thin">
          <color rgb="FF7F7F7F"/>
        </vertical>
        <horizontal style="thin">
          <color rgb="FF7F7F7F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  <vertical style="thin">
          <color rgb="FF7F7F7F"/>
        </vertical>
        <horizontal style="thin">
          <color rgb="FF7F7F7F"/>
        </horizontal>
      </border>
    </dxf>
    <dxf>
      <border diagonalUp="0" diagonalDown="0" outline="0">
        <left/>
        <right style="thin">
          <color rgb="FF7F7F7F"/>
        </right>
        <top style="thin">
          <color rgb="FF7F7F7F"/>
        </top>
        <bottom/>
      </border>
    </dxf>
    <dxf>
      <border diagonalUp="0" diagonalDown="0">
        <left/>
        <right style="thin">
          <color rgb="FF7F7F7F"/>
        </right>
        <top style="thin">
          <color rgb="FF7F7F7F"/>
        </top>
        <bottom style="thin">
          <color rgb="FF7F7F7F"/>
        </bottom>
        <vertical style="thin">
          <color rgb="FF7F7F7F"/>
        </vertical>
        <horizontal style="thin">
          <color rgb="FF7F7F7F"/>
        </horizontal>
      </border>
    </dxf>
    <dxf>
      <border>
        <top style="thin">
          <color rgb="FF7F7F7F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rgb="FF7F7F7F"/>
        </left>
        <right style="thin">
          <color rgb="FF7F7F7F"/>
        </right>
        <top/>
        <bottom/>
        <vertical style="thin">
          <color rgb="FF7F7F7F"/>
        </vertical>
        <horizontal style="thin">
          <color rgb="FF7F7F7F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71F094-30A6-464F-BD8C-0A26A7B5ABDE}" name="__Anonymous_Sheet_DB__1" displayName="__Anonymous_Sheet_DB__1" ref="B5:E24" headerRowCount="0" totalsRowCount="1" headerRowDxfId="10" tableBorderDxfId="9" totalsRowBorderDxfId="8">
  <sortState xmlns:xlrd2="http://schemas.microsoft.com/office/spreadsheetml/2017/richdata2" ref="B5:E23">
    <sortCondition ref="B5:B23"/>
  </sortState>
  <tableColumns count="4">
    <tableColumn id="1" xr3:uid="{326FE106-CDE9-4959-9439-47CC4A427862}" name="Columna1" dataDxfId="7" totalsRowDxfId="6"/>
    <tableColumn id="2" xr3:uid="{A62F643F-43C3-4994-83B1-9EAED34D3EAB}" name="Columna2" dataDxfId="5" totalsRowDxfId="4"/>
    <tableColumn id="3" xr3:uid="{9D1C1E4A-3439-42A0-A9E4-F519E09C4202}" name="Columna3" dataDxfId="3" totalsRowDxfId="2"/>
    <tableColumn id="4" xr3:uid="{7556573F-738D-4680-9520-76C03F4BA1ED}" name="Columna4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63BC-FA52-4FEF-952D-2CBFC399FB3F}">
  <dimension ref="A2:Y36"/>
  <sheetViews>
    <sheetView tabSelected="1" zoomScale="70" zoomScaleNormal="70" workbookViewId="0">
      <selection activeCell="K25" sqref="K25"/>
    </sheetView>
  </sheetViews>
  <sheetFormatPr baseColWidth="10" defaultRowHeight="15"/>
  <cols>
    <col min="1" max="1" width="32" bestFit="1" customWidth="1"/>
    <col min="2" max="2" width="41.5703125" customWidth="1"/>
    <col min="3" max="9" width="6.5703125" customWidth="1"/>
    <col min="10" max="10" width="8.85546875" customWidth="1"/>
    <col min="11" max="11" width="6.42578125" customWidth="1"/>
    <col min="12" max="12" width="6.7109375" customWidth="1"/>
    <col min="13" max="13" width="6.42578125" customWidth="1"/>
    <col min="14" max="14" width="6.7109375" customWidth="1"/>
    <col min="15" max="15" width="6.42578125" customWidth="1"/>
    <col min="16" max="16" width="7.7109375" customWidth="1"/>
    <col min="17" max="17" width="6.7109375" customWidth="1"/>
    <col min="18" max="18" width="8.28515625" customWidth="1"/>
    <col min="19" max="19" width="7.7109375" customWidth="1"/>
    <col min="20" max="20" width="6.7109375" customWidth="1"/>
    <col min="21" max="21" width="9.7109375" customWidth="1"/>
    <col min="22" max="22" width="7.140625" hidden="1" customWidth="1"/>
    <col min="23" max="23" width="6" hidden="1" customWidth="1"/>
    <col min="24" max="24" width="10.85546875" customWidth="1"/>
    <col min="25" max="25" width="130" style="40" customWidth="1"/>
  </cols>
  <sheetData>
    <row r="2" spans="1:25">
      <c r="A2" s="80" t="s">
        <v>79</v>
      </c>
    </row>
    <row r="3" spans="1:25">
      <c r="A3" t="s">
        <v>83</v>
      </c>
    </row>
    <row r="4" spans="1:25" ht="15.75" thickBot="1"/>
    <row r="5" spans="1:25" ht="15.75" thickBot="1">
      <c r="C5" s="2"/>
      <c r="D5" s="2"/>
      <c r="E5" s="2"/>
      <c r="F5" s="2"/>
      <c r="G5" s="2"/>
      <c r="H5" s="2"/>
      <c r="I5" s="2"/>
      <c r="J5" s="3" t="s"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Y5" s="41"/>
    </row>
    <row r="6" spans="1:25" s="17" customFormat="1" ht="51" customHeight="1" thickBot="1">
      <c r="C6" s="5"/>
      <c r="D6" s="105" t="s">
        <v>73</v>
      </c>
      <c r="E6" s="109"/>
      <c r="F6" s="109"/>
      <c r="G6" s="109"/>
      <c r="H6" s="109"/>
      <c r="I6" s="110"/>
      <c r="J6" s="111" t="s">
        <v>1</v>
      </c>
      <c r="K6" s="105" t="s">
        <v>2</v>
      </c>
      <c r="L6" s="106"/>
      <c r="M6" s="107" t="s">
        <v>3</v>
      </c>
      <c r="N6" s="108"/>
      <c r="O6" s="105" t="s">
        <v>4</v>
      </c>
      <c r="P6" s="109"/>
      <c r="Q6" s="106"/>
      <c r="R6" s="105" t="s">
        <v>5</v>
      </c>
      <c r="S6" s="109"/>
      <c r="T6" s="106"/>
      <c r="U6" s="79" t="s">
        <v>75</v>
      </c>
      <c r="V6"/>
      <c r="W6"/>
      <c r="X6"/>
      <c r="Y6" s="42"/>
    </row>
    <row r="7" spans="1:25" s="17" customFormat="1" ht="40.5" customHeight="1" thickBot="1">
      <c r="A7" s="47" t="s">
        <v>6</v>
      </c>
      <c r="B7" s="48" t="s">
        <v>65</v>
      </c>
      <c r="C7" s="49" t="s">
        <v>7</v>
      </c>
      <c r="D7" s="54" t="s">
        <v>8</v>
      </c>
      <c r="E7" s="46" t="s">
        <v>9</v>
      </c>
      <c r="F7" s="46" t="s">
        <v>10</v>
      </c>
      <c r="G7" s="46" t="s">
        <v>11</v>
      </c>
      <c r="H7" s="46" t="s">
        <v>12</v>
      </c>
      <c r="I7" s="55" t="s">
        <v>13</v>
      </c>
      <c r="J7" s="112"/>
      <c r="K7" s="54" t="s">
        <v>74</v>
      </c>
      <c r="L7" s="55" t="s">
        <v>64</v>
      </c>
      <c r="M7" s="54" t="s">
        <v>74</v>
      </c>
      <c r="N7" s="55" t="s">
        <v>64</v>
      </c>
      <c r="O7" s="54" t="s">
        <v>74</v>
      </c>
      <c r="P7" s="46" t="s">
        <v>63</v>
      </c>
      <c r="Q7" s="55" t="s">
        <v>64</v>
      </c>
      <c r="R7" s="54" t="s">
        <v>74</v>
      </c>
      <c r="S7" s="46" t="s">
        <v>63</v>
      </c>
      <c r="T7" s="55" t="s">
        <v>64</v>
      </c>
      <c r="U7" s="55" t="s">
        <v>64</v>
      </c>
      <c r="V7" s="54" t="s">
        <v>14</v>
      </c>
      <c r="W7" s="46" t="s">
        <v>15</v>
      </c>
      <c r="X7" s="61" t="s">
        <v>16</v>
      </c>
      <c r="Y7" s="56" t="s">
        <v>66</v>
      </c>
    </row>
    <row r="8" spans="1:25" s="17" customFormat="1" ht="15" customHeight="1">
      <c r="A8" s="43" t="s">
        <v>17</v>
      </c>
      <c r="B8" s="9" t="s">
        <v>18</v>
      </c>
      <c r="C8" s="50" t="s">
        <v>19</v>
      </c>
      <c r="D8" s="10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I8" s="12" t="s">
        <v>20</v>
      </c>
      <c r="J8" s="13">
        <v>0</v>
      </c>
      <c r="K8" s="14"/>
      <c r="L8" s="16"/>
      <c r="M8" s="14"/>
      <c r="N8" s="16">
        <f t="shared" ref="N8" si="0">3+2</f>
        <v>5</v>
      </c>
      <c r="O8" s="14"/>
      <c r="P8" s="15"/>
      <c r="Q8" s="16"/>
      <c r="R8" s="14"/>
      <c r="S8" s="15"/>
      <c r="T8" s="16">
        <v>2</v>
      </c>
      <c r="U8" s="16">
        <v>2</v>
      </c>
      <c r="V8" s="10">
        <f t="shared" ref="V8:V33" si="1">SUM(J8:U8)</f>
        <v>9</v>
      </c>
      <c r="W8" s="11"/>
      <c r="X8" s="81">
        <f>V8</f>
        <v>9</v>
      </c>
      <c r="Y8" s="57"/>
    </row>
    <row r="9" spans="1:25" s="17" customFormat="1" ht="15" customHeight="1">
      <c r="A9" s="44" t="s">
        <v>21</v>
      </c>
      <c r="B9" s="18" t="s">
        <v>22</v>
      </c>
      <c r="C9" s="51" t="s">
        <v>23</v>
      </c>
      <c r="D9" s="19" t="s">
        <v>20</v>
      </c>
      <c r="E9" s="20" t="s">
        <v>20</v>
      </c>
      <c r="F9" s="20" t="s">
        <v>20</v>
      </c>
      <c r="G9" s="20" t="s">
        <v>20</v>
      </c>
      <c r="H9" s="20" t="s">
        <v>20</v>
      </c>
      <c r="I9" s="21" t="s">
        <v>20</v>
      </c>
      <c r="J9" s="22">
        <v>0</v>
      </c>
      <c r="K9" s="23"/>
      <c r="L9" s="25"/>
      <c r="M9" s="23">
        <v>10</v>
      </c>
      <c r="N9" s="25"/>
      <c r="O9" s="23"/>
      <c r="P9" s="24"/>
      <c r="Q9" s="25"/>
      <c r="R9" s="23"/>
      <c r="S9" s="24"/>
      <c r="T9" s="25"/>
      <c r="U9" s="25"/>
      <c r="V9" s="19">
        <f t="shared" si="1"/>
        <v>10</v>
      </c>
      <c r="W9" s="20"/>
      <c r="X9" s="82">
        <f t="shared" ref="X9:X33" si="2">V9</f>
        <v>10</v>
      </c>
      <c r="Y9" s="58"/>
    </row>
    <row r="10" spans="1:25" s="17" customFormat="1" ht="15" customHeight="1">
      <c r="A10" s="44" t="s">
        <v>24</v>
      </c>
      <c r="B10" s="18" t="s">
        <v>22</v>
      </c>
      <c r="C10" s="51" t="s">
        <v>23</v>
      </c>
      <c r="D10" s="19" t="s">
        <v>20</v>
      </c>
      <c r="E10" s="20" t="s">
        <v>20</v>
      </c>
      <c r="F10" s="20" t="s">
        <v>20</v>
      </c>
      <c r="G10" s="20" t="s">
        <v>20</v>
      </c>
      <c r="H10" s="20" t="s">
        <v>20</v>
      </c>
      <c r="I10" s="21" t="s">
        <v>20</v>
      </c>
      <c r="J10" s="22">
        <v>30</v>
      </c>
      <c r="K10" s="23">
        <f t="shared" ref="K10" si="3">10+15+15+10</f>
        <v>50</v>
      </c>
      <c r="L10" s="25"/>
      <c r="M10" s="23">
        <f>20+5+5+5</f>
        <v>35</v>
      </c>
      <c r="N10" s="25"/>
      <c r="O10" s="23">
        <v>15</v>
      </c>
      <c r="P10" s="24"/>
      <c r="Q10" s="25"/>
      <c r="R10" s="23">
        <v>15</v>
      </c>
      <c r="S10" s="24"/>
      <c r="T10" s="25"/>
      <c r="U10" s="25"/>
      <c r="V10" s="19">
        <f t="shared" si="1"/>
        <v>145</v>
      </c>
      <c r="W10" s="20"/>
      <c r="X10" s="82">
        <f t="shared" si="2"/>
        <v>145</v>
      </c>
      <c r="Y10" s="58"/>
    </row>
    <row r="11" spans="1:25" s="17" customFormat="1" ht="28.5" customHeight="1">
      <c r="A11" s="26" t="s">
        <v>25</v>
      </c>
      <c r="B11" s="27" t="s">
        <v>26</v>
      </c>
      <c r="C11" s="52" t="s">
        <v>27</v>
      </c>
      <c r="D11" s="28"/>
      <c r="E11" s="29"/>
      <c r="F11" s="29"/>
      <c r="G11" s="29"/>
      <c r="H11" s="29"/>
      <c r="I11" s="30" t="s">
        <v>28</v>
      </c>
      <c r="J11" s="31"/>
      <c r="K11" s="32"/>
      <c r="L11" s="34"/>
      <c r="M11" s="32"/>
      <c r="N11" s="34"/>
      <c r="O11" s="32"/>
      <c r="P11" s="33"/>
      <c r="Q11" s="34"/>
      <c r="R11" s="32"/>
      <c r="S11" s="33"/>
      <c r="T11" s="34"/>
      <c r="U11" s="34"/>
      <c r="V11" s="19">
        <f t="shared" si="1"/>
        <v>0</v>
      </c>
      <c r="W11" s="29"/>
      <c r="X11" s="82">
        <f t="shared" si="2"/>
        <v>0</v>
      </c>
      <c r="Y11" s="59" t="s">
        <v>76</v>
      </c>
    </row>
    <row r="12" spans="1:25" s="17" customFormat="1" ht="15" customHeight="1">
      <c r="A12" s="44" t="s">
        <v>29</v>
      </c>
      <c r="B12" s="18" t="s">
        <v>30</v>
      </c>
      <c r="C12" s="51" t="s">
        <v>23</v>
      </c>
      <c r="D12" s="19" t="s">
        <v>20</v>
      </c>
      <c r="E12" s="20" t="s">
        <v>20</v>
      </c>
      <c r="F12" s="20" t="s">
        <v>20</v>
      </c>
      <c r="G12" s="20" t="s">
        <v>20</v>
      </c>
      <c r="H12" s="20" t="s">
        <v>20</v>
      </c>
      <c r="I12" s="21" t="s">
        <v>20</v>
      </c>
      <c r="J12" s="22">
        <v>30</v>
      </c>
      <c r="K12" s="23"/>
      <c r="L12" s="25"/>
      <c r="M12" s="23">
        <v>10</v>
      </c>
      <c r="N12" s="25"/>
      <c r="O12" s="23"/>
      <c r="P12" s="24">
        <v>5</v>
      </c>
      <c r="Q12" s="25"/>
      <c r="R12" s="23"/>
      <c r="S12" s="24"/>
      <c r="T12" s="25"/>
      <c r="U12" s="25"/>
      <c r="V12" s="19">
        <f t="shared" si="1"/>
        <v>45</v>
      </c>
      <c r="W12" s="20"/>
      <c r="X12" s="82">
        <f t="shared" si="2"/>
        <v>45</v>
      </c>
      <c r="Y12" s="58"/>
    </row>
    <row r="13" spans="1:25" s="17" customFormat="1" ht="15" customHeight="1">
      <c r="A13" s="44" t="s">
        <v>31</v>
      </c>
      <c r="B13" s="18" t="s">
        <v>22</v>
      </c>
      <c r="C13" s="51" t="s">
        <v>32</v>
      </c>
      <c r="D13" s="19" t="s">
        <v>20</v>
      </c>
      <c r="E13" s="20" t="s">
        <v>20</v>
      </c>
      <c r="F13" s="20" t="s">
        <v>20</v>
      </c>
      <c r="G13" s="20" t="s">
        <v>20</v>
      </c>
      <c r="H13" s="20" t="s">
        <v>20</v>
      </c>
      <c r="I13" s="21" t="s">
        <v>20</v>
      </c>
      <c r="J13" s="22">
        <v>30</v>
      </c>
      <c r="K13" s="19"/>
      <c r="L13" s="21"/>
      <c r="M13" s="19">
        <f>5+2</f>
        <v>7</v>
      </c>
      <c r="N13" s="21"/>
      <c r="O13" s="19"/>
      <c r="P13" s="20"/>
      <c r="Q13" s="21"/>
      <c r="R13" s="19"/>
      <c r="S13" s="20"/>
      <c r="T13" s="21">
        <v>2</v>
      </c>
      <c r="U13" s="21">
        <v>2</v>
      </c>
      <c r="V13" s="19">
        <f t="shared" si="1"/>
        <v>41</v>
      </c>
      <c r="W13" s="20"/>
      <c r="X13" s="82">
        <f t="shared" si="2"/>
        <v>41</v>
      </c>
      <c r="Y13" s="58"/>
    </row>
    <row r="14" spans="1:25" s="17" customFormat="1" ht="25.5" customHeight="1">
      <c r="A14" s="26" t="s">
        <v>33</v>
      </c>
      <c r="B14" s="27" t="s">
        <v>34</v>
      </c>
      <c r="C14" s="52" t="s">
        <v>32</v>
      </c>
      <c r="D14" s="28"/>
      <c r="E14" s="29"/>
      <c r="F14" s="29" t="s">
        <v>28</v>
      </c>
      <c r="G14" s="29"/>
      <c r="H14" s="29"/>
      <c r="I14" s="30"/>
      <c r="J14" s="31"/>
      <c r="K14" s="32"/>
      <c r="L14" s="34"/>
      <c r="M14" s="32"/>
      <c r="N14" s="34"/>
      <c r="O14" s="32"/>
      <c r="P14" s="33"/>
      <c r="Q14" s="34"/>
      <c r="R14" s="32"/>
      <c r="S14" s="33"/>
      <c r="T14" s="34"/>
      <c r="U14" s="34"/>
      <c r="V14" s="19">
        <f t="shared" si="1"/>
        <v>0</v>
      </c>
      <c r="W14" s="29"/>
      <c r="X14" s="82">
        <f t="shared" si="2"/>
        <v>0</v>
      </c>
      <c r="Y14" s="59" t="s">
        <v>77</v>
      </c>
    </row>
    <row r="15" spans="1:25" s="17" customFormat="1" ht="15" customHeight="1">
      <c r="A15" s="44" t="s">
        <v>35</v>
      </c>
      <c r="B15" s="18" t="s">
        <v>22</v>
      </c>
      <c r="C15" s="51" t="s">
        <v>36</v>
      </c>
      <c r="D15" s="19" t="s">
        <v>20</v>
      </c>
      <c r="E15" s="20" t="s">
        <v>20</v>
      </c>
      <c r="F15" s="20" t="s">
        <v>20</v>
      </c>
      <c r="G15" s="20" t="s">
        <v>20</v>
      </c>
      <c r="H15" s="20" t="s">
        <v>20</v>
      </c>
      <c r="I15" s="21" t="s">
        <v>20</v>
      </c>
      <c r="J15" s="22">
        <v>30</v>
      </c>
      <c r="K15" s="19">
        <f>10+10</f>
        <v>20</v>
      </c>
      <c r="L15" s="21"/>
      <c r="M15" s="19">
        <f>15+15+5+15</f>
        <v>50</v>
      </c>
      <c r="N15" s="21"/>
      <c r="O15" s="19">
        <v>15</v>
      </c>
      <c r="P15" s="20"/>
      <c r="Q15" s="21"/>
      <c r="R15" s="19"/>
      <c r="S15" s="20"/>
      <c r="T15" s="21"/>
      <c r="U15" s="21"/>
      <c r="V15" s="19">
        <f t="shared" si="1"/>
        <v>115</v>
      </c>
      <c r="W15" s="20"/>
      <c r="X15" s="82">
        <f t="shared" si="2"/>
        <v>115</v>
      </c>
      <c r="Y15" s="58"/>
    </row>
    <row r="16" spans="1:25" s="17" customFormat="1" ht="15" customHeight="1">
      <c r="A16" s="44" t="s">
        <v>37</v>
      </c>
      <c r="B16" s="18" t="s">
        <v>22</v>
      </c>
      <c r="C16" s="51" t="s">
        <v>38</v>
      </c>
      <c r="D16" s="19" t="s">
        <v>20</v>
      </c>
      <c r="E16" s="20" t="s">
        <v>20</v>
      </c>
      <c r="F16" s="20" t="s">
        <v>20</v>
      </c>
      <c r="G16" s="20" t="s">
        <v>20</v>
      </c>
      <c r="H16" s="20" t="s">
        <v>20</v>
      </c>
      <c r="I16" s="21" t="s">
        <v>20</v>
      </c>
      <c r="J16" s="22">
        <v>30</v>
      </c>
      <c r="K16" s="19"/>
      <c r="L16" s="21"/>
      <c r="M16" s="19">
        <v>5</v>
      </c>
      <c r="N16" s="21"/>
      <c r="O16" s="19">
        <v>10</v>
      </c>
      <c r="P16" s="20"/>
      <c r="Q16" s="21"/>
      <c r="R16" s="19">
        <v>5</v>
      </c>
      <c r="S16" s="20"/>
      <c r="T16" s="21"/>
      <c r="U16" s="21"/>
      <c r="V16" s="19">
        <f t="shared" si="1"/>
        <v>50</v>
      </c>
      <c r="W16" s="20"/>
      <c r="X16" s="82">
        <f t="shared" si="2"/>
        <v>50</v>
      </c>
      <c r="Y16" s="58"/>
    </row>
    <row r="17" spans="1:25" s="17" customFormat="1" ht="15" customHeight="1">
      <c r="A17" s="44" t="s">
        <v>39</v>
      </c>
      <c r="B17" s="18" t="s">
        <v>34</v>
      </c>
      <c r="C17" s="51" t="s">
        <v>38</v>
      </c>
      <c r="D17" s="19" t="s">
        <v>20</v>
      </c>
      <c r="E17" s="20" t="s">
        <v>20</v>
      </c>
      <c r="F17" s="20" t="s">
        <v>20</v>
      </c>
      <c r="G17" s="20" t="s">
        <v>20</v>
      </c>
      <c r="H17" s="20" t="s">
        <v>20</v>
      </c>
      <c r="I17" s="21" t="s">
        <v>20</v>
      </c>
      <c r="J17" s="22">
        <v>30</v>
      </c>
      <c r="K17" s="19"/>
      <c r="L17" s="21"/>
      <c r="M17" s="19">
        <v>10</v>
      </c>
      <c r="N17" s="21"/>
      <c r="O17" s="19">
        <v>5</v>
      </c>
      <c r="P17" s="20"/>
      <c r="Q17" s="21"/>
      <c r="R17" s="19"/>
      <c r="S17" s="20"/>
      <c r="T17" s="21"/>
      <c r="U17" s="21"/>
      <c r="V17" s="19">
        <f t="shared" si="1"/>
        <v>45</v>
      </c>
      <c r="W17" s="20"/>
      <c r="X17" s="82">
        <f t="shared" si="2"/>
        <v>45</v>
      </c>
      <c r="Y17" s="58"/>
    </row>
    <row r="18" spans="1:25" s="17" customFormat="1" ht="15" customHeight="1">
      <c r="A18" s="44" t="s">
        <v>40</v>
      </c>
      <c r="B18" s="18" t="s">
        <v>22</v>
      </c>
      <c r="C18" s="51" t="s">
        <v>41</v>
      </c>
      <c r="D18" s="19" t="s">
        <v>20</v>
      </c>
      <c r="E18" s="20" t="s">
        <v>20</v>
      </c>
      <c r="F18" s="20" t="s">
        <v>20</v>
      </c>
      <c r="G18" s="20" t="s">
        <v>20</v>
      </c>
      <c r="H18" s="20" t="s">
        <v>20</v>
      </c>
      <c r="I18" s="21" t="s">
        <v>20</v>
      </c>
      <c r="J18" s="22">
        <v>0</v>
      </c>
      <c r="K18" s="19"/>
      <c r="L18" s="21"/>
      <c r="M18" s="19"/>
      <c r="N18" s="21">
        <f>5+3</f>
        <v>8</v>
      </c>
      <c r="O18" s="19"/>
      <c r="P18" s="20"/>
      <c r="Q18" s="21">
        <v>5</v>
      </c>
      <c r="R18" s="19"/>
      <c r="S18" s="20"/>
      <c r="T18" s="21"/>
      <c r="U18" s="21"/>
      <c r="V18" s="19">
        <f t="shared" si="1"/>
        <v>13</v>
      </c>
      <c r="W18" s="20"/>
      <c r="X18" s="82">
        <f t="shared" si="2"/>
        <v>13</v>
      </c>
      <c r="Y18" s="58"/>
    </row>
    <row r="19" spans="1:25" s="17" customFormat="1" ht="28.5" customHeight="1">
      <c r="A19" s="26" t="s">
        <v>42</v>
      </c>
      <c r="B19" s="27" t="s">
        <v>22</v>
      </c>
      <c r="C19" s="52" t="s">
        <v>23</v>
      </c>
      <c r="D19" s="28" t="s">
        <v>20</v>
      </c>
      <c r="E19" s="29" t="s">
        <v>20</v>
      </c>
      <c r="F19" s="29" t="s">
        <v>20</v>
      </c>
      <c r="G19" s="29" t="s">
        <v>20</v>
      </c>
      <c r="H19" s="29" t="s">
        <v>20</v>
      </c>
      <c r="I19" s="30" t="s">
        <v>20</v>
      </c>
      <c r="J19" s="31">
        <v>0</v>
      </c>
      <c r="K19" s="32"/>
      <c r="L19" s="34"/>
      <c r="M19" s="32"/>
      <c r="N19" s="34"/>
      <c r="O19" s="32"/>
      <c r="P19" s="33"/>
      <c r="Q19" s="34"/>
      <c r="R19" s="32"/>
      <c r="S19" s="33"/>
      <c r="T19" s="34"/>
      <c r="U19" s="34"/>
      <c r="V19" s="19">
        <f t="shared" si="1"/>
        <v>0</v>
      </c>
      <c r="W19" s="29"/>
      <c r="X19" s="82">
        <f t="shared" si="2"/>
        <v>0</v>
      </c>
      <c r="Y19" s="59" t="s">
        <v>76</v>
      </c>
    </row>
    <row r="20" spans="1:25" s="17" customFormat="1" ht="15" customHeight="1">
      <c r="A20" s="44" t="s">
        <v>43</v>
      </c>
      <c r="B20" s="18" t="s">
        <v>44</v>
      </c>
      <c r="C20" s="51" t="s">
        <v>45</v>
      </c>
      <c r="D20" s="19" t="s">
        <v>20</v>
      </c>
      <c r="E20" s="20" t="s">
        <v>20</v>
      </c>
      <c r="F20" s="20" t="s">
        <v>20</v>
      </c>
      <c r="G20" s="20" t="s">
        <v>20</v>
      </c>
      <c r="H20" s="20" t="s">
        <v>20</v>
      </c>
      <c r="I20" s="21" t="s">
        <v>20</v>
      </c>
      <c r="J20" s="22">
        <v>0</v>
      </c>
      <c r="K20" s="19">
        <f>15+15+10</f>
        <v>40</v>
      </c>
      <c r="L20" s="21"/>
      <c r="M20" s="19">
        <f>20+15+15</f>
        <v>50</v>
      </c>
      <c r="N20" s="21"/>
      <c r="O20" s="19"/>
      <c r="P20" s="20"/>
      <c r="Q20" s="21"/>
      <c r="R20" s="19">
        <v>15</v>
      </c>
      <c r="S20" s="20"/>
      <c r="T20" s="21"/>
      <c r="U20" s="21"/>
      <c r="V20" s="19">
        <f t="shared" si="1"/>
        <v>105</v>
      </c>
      <c r="W20" s="20"/>
      <c r="X20" s="82">
        <f t="shared" si="2"/>
        <v>105</v>
      </c>
      <c r="Y20" s="58"/>
    </row>
    <row r="21" spans="1:25" s="17" customFormat="1" ht="28.5" customHeight="1">
      <c r="A21" s="26" t="s">
        <v>46</v>
      </c>
      <c r="B21" s="27" t="s">
        <v>47</v>
      </c>
      <c r="C21" s="52" t="s">
        <v>27</v>
      </c>
      <c r="D21" s="28"/>
      <c r="E21" s="29"/>
      <c r="F21" s="29"/>
      <c r="G21" s="29"/>
      <c r="H21" s="29"/>
      <c r="I21" s="30"/>
      <c r="J21" s="31"/>
      <c r="K21" s="32"/>
      <c r="L21" s="34"/>
      <c r="M21" s="32"/>
      <c r="N21" s="34"/>
      <c r="O21" s="32"/>
      <c r="P21" s="33"/>
      <c r="Q21" s="34"/>
      <c r="R21" s="32"/>
      <c r="S21" s="33"/>
      <c r="T21" s="34"/>
      <c r="U21" s="34"/>
      <c r="V21" s="19">
        <f t="shared" si="1"/>
        <v>0</v>
      </c>
      <c r="W21" s="29"/>
      <c r="X21" s="82">
        <f t="shared" si="2"/>
        <v>0</v>
      </c>
      <c r="Y21" s="59" t="s">
        <v>76</v>
      </c>
    </row>
    <row r="22" spans="1:25" s="17" customFormat="1" ht="15" customHeight="1">
      <c r="A22" s="44" t="s">
        <v>48</v>
      </c>
      <c r="B22" s="18" t="s">
        <v>22</v>
      </c>
      <c r="C22" s="51" t="s">
        <v>19</v>
      </c>
      <c r="D22" s="19" t="s">
        <v>20</v>
      </c>
      <c r="E22" s="20" t="s">
        <v>20</v>
      </c>
      <c r="F22" s="20" t="s">
        <v>20</v>
      </c>
      <c r="G22" s="20" t="s">
        <v>20</v>
      </c>
      <c r="H22" s="20" t="s">
        <v>20</v>
      </c>
      <c r="I22" s="21" t="s">
        <v>20</v>
      </c>
      <c r="J22" s="22">
        <v>0</v>
      </c>
      <c r="K22" s="19"/>
      <c r="L22" s="21"/>
      <c r="M22" s="19"/>
      <c r="N22" s="21">
        <f>10+3+2+3</f>
        <v>18</v>
      </c>
      <c r="O22" s="19"/>
      <c r="P22" s="20"/>
      <c r="Q22" s="21"/>
      <c r="R22" s="19"/>
      <c r="S22" s="20"/>
      <c r="T22" s="21">
        <v>5</v>
      </c>
      <c r="U22" s="21">
        <v>3</v>
      </c>
      <c r="V22" s="19">
        <f t="shared" si="1"/>
        <v>26</v>
      </c>
      <c r="W22" s="20"/>
      <c r="X22" s="82">
        <f t="shared" si="2"/>
        <v>26</v>
      </c>
      <c r="Y22" s="58"/>
    </row>
    <row r="23" spans="1:25" s="17" customFormat="1" ht="15" customHeight="1">
      <c r="A23" s="44" t="s">
        <v>49</v>
      </c>
      <c r="B23" s="18" t="s">
        <v>22</v>
      </c>
      <c r="C23" s="51" t="s">
        <v>36</v>
      </c>
      <c r="D23" s="19" t="s">
        <v>20</v>
      </c>
      <c r="E23" s="20" t="s">
        <v>20</v>
      </c>
      <c r="F23" s="20" t="s">
        <v>20</v>
      </c>
      <c r="G23" s="20" t="s">
        <v>20</v>
      </c>
      <c r="H23" s="20" t="s">
        <v>20</v>
      </c>
      <c r="I23" s="21" t="s">
        <v>20</v>
      </c>
      <c r="J23" s="22">
        <v>0</v>
      </c>
      <c r="K23" s="19"/>
      <c r="L23" s="21"/>
      <c r="M23" s="19">
        <f>15+10+5</f>
        <v>30</v>
      </c>
      <c r="N23" s="21"/>
      <c r="O23" s="19">
        <v>5</v>
      </c>
      <c r="P23" s="20"/>
      <c r="Q23" s="21"/>
      <c r="R23" s="19">
        <v>10</v>
      </c>
      <c r="S23" s="20"/>
      <c r="T23" s="21"/>
      <c r="U23" s="21"/>
      <c r="V23" s="19">
        <f t="shared" si="1"/>
        <v>45</v>
      </c>
      <c r="W23" s="20"/>
      <c r="X23" s="82">
        <f t="shared" si="2"/>
        <v>45</v>
      </c>
      <c r="Y23" s="58"/>
    </row>
    <row r="24" spans="1:25" s="17" customFormat="1" ht="15" customHeight="1">
      <c r="A24" s="44" t="s">
        <v>50</v>
      </c>
      <c r="B24" s="18" t="s">
        <v>44</v>
      </c>
      <c r="C24" s="51" t="s">
        <v>19</v>
      </c>
      <c r="D24" s="19" t="s">
        <v>20</v>
      </c>
      <c r="E24" s="20" t="s">
        <v>20</v>
      </c>
      <c r="F24" s="20" t="s">
        <v>20</v>
      </c>
      <c r="G24" s="20" t="s">
        <v>20</v>
      </c>
      <c r="H24" s="20" t="s">
        <v>20</v>
      </c>
      <c r="I24" s="21" t="s">
        <v>20</v>
      </c>
      <c r="J24" s="22">
        <v>0</v>
      </c>
      <c r="K24" s="19"/>
      <c r="L24" s="21"/>
      <c r="M24" s="19"/>
      <c r="N24" s="21">
        <f>5+3</f>
        <v>8</v>
      </c>
      <c r="O24" s="19"/>
      <c r="P24" s="20"/>
      <c r="Q24" s="21"/>
      <c r="R24" s="19"/>
      <c r="S24" s="20"/>
      <c r="T24" s="21">
        <v>3</v>
      </c>
      <c r="U24" s="21">
        <v>3</v>
      </c>
      <c r="V24" s="19">
        <f t="shared" si="1"/>
        <v>14</v>
      </c>
      <c r="W24" s="20"/>
      <c r="X24" s="82">
        <f t="shared" si="2"/>
        <v>14</v>
      </c>
      <c r="Y24" s="58"/>
    </row>
    <row r="25" spans="1:25" s="17" customFormat="1" ht="15" customHeight="1">
      <c r="A25" s="44" t="s">
        <v>51</v>
      </c>
      <c r="B25" s="18" t="s">
        <v>22</v>
      </c>
      <c r="C25" s="51" t="s">
        <v>27</v>
      </c>
      <c r="D25" s="19" t="s">
        <v>20</v>
      </c>
      <c r="E25" s="20" t="s">
        <v>20</v>
      </c>
      <c r="F25" s="20" t="s">
        <v>20</v>
      </c>
      <c r="G25" s="20" t="s">
        <v>20</v>
      </c>
      <c r="H25" s="20" t="s">
        <v>20</v>
      </c>
      <c r="I25" s="21" t="s">
        <v>20</v>
      </c>
      <c r="J25" s="22">
        <v>30</v>
      </c>
      <c r="K25" s="19"/>
      <c r="L25" s="21"/>
      <c r="M25" s="19"/>
      <c r="N25" s="21">
        <v>5</v>
      </c>
      <c r="O25" s="19"/>
      <c r="P25" s="20"/>
      <c r="Q25" s="21"/>
      <c r="R25" s="19"/>
      <c r="S25" s="20"/>
      <c r="T25" s="21">
        <v>3</v>
      </c>
      <c r="U25" s="21">
        <v>5</v>
      </c>
      <c r="V25" s="19">
        <f t="shared" si="1"/>
        <v>43</v>
      </c>
      <c r="W25" s="20"/>
      <c r="X25" s="82">
        <f t="shared" si="2"/>
        <v>43</v>
      </c>
      <c r="Y25" s="58"/>
    </row>
    <row r="26" spans="1:25" s="17" customFormat="1" ht="15" customHeight="1">
      <c r="A26" s="44" t="s">
        <v>52</v>
      </c>
      <c r="B26" s="18" t="s">
        <v>53</v>
      </c>
      <c r="C26" s="51" t="s">
        <v>23</v>
      </c>
      <c r="D26" s="19" t="s">
        <v>20</v>
      </c>
      <c r="E26" s="20" t="s">
        <v>20</v>
      </c>
      <c r="F26" s="20" t="s">
        <v>20</v>
      </c>
      <c r="G26" s="20" t="s">
        <v>20</v>
      </c>
      <c r="H26" s="20" t="s">
        <v>20</v>
      </c>
      <c r="I26" s="21" t="s">
        <v>20</v>
      </c>
      <c r="J26" s="22">
        <v>30</v>
      </c>
      <c r="K26" s="19"/>
      <c r="L26" s="21"/>
      <c r="M26" s="19">
        <f>10+5+5+5+15</f>
        <v>40</v>
      </c>
      <c r="N26" s="21"/>
      <c r="O26" s="19">
        <v>10</v>
      </c>
      <c r="P26" s="20"/>
      <c r="Q26" s="21"/>
      <c r="R26" s="19">
        <v>5</v>
      </c>
      <c r="S26" s="20"/>
      <c r="T26" s="21"/>
      <c r="U26" s="21"/>
      <c r="V26" s="19">
        <f t="shared" si="1"/>
        <v>85</v>
      </c>
      <c r="W26" s="20"/>
      <c r="X26" s="82">
        <f t="shared" si="2"/>
        <v>85</v>
      </c>
      <c r="Y26" s="58"/>
    </row>
    <row r="27" spans="1:25" s="17" customFormat="1" ht="15" customHeight="1">
      <c r="A27" s="44" t="s">
        <v>54</v>
      </c>
      <c r="B27" s="18" t="s">
        <v>55</v>
      </c>
      <c r="C27" s="51" t="s">
        <v>38</v>
      </c>
      <c r="D27" s="19" t="s">
        <v>20</v>
      </c>
      <c r="E27" s="20" t="s">
        <v>20</v>
      </c>
      <c r="F27" s="20" t="s">
        <v>20</v>
      </c>
      <c r="G27" s="20" t="s">
        <v>20</v>
      </c>
      <c r="H27" s="20" t="s">
        <v>20</v>
      </c>
      <c r="I27" s="21" t="s">
        <v>20</v>
      </c>
      <c r="J27" s="22">
        <v>0</v>
      </c>
      <c r="K27" s="19"/>
      <c r="L27" s="21"/>
      <c r="M27" s="19">
        <f>10+5</f>
        <v>15</v>
      </c>
      <c r="N27" s="21"/>
      <c r="O27" s="19"/>
      <c r="P27" s="20"/>
      <c r="Q27" s="21"/>
      <c r="R27" s="19">
        <v>5</v>
      </c>
      <c r="S27" s="20"/>
      <c r="T27" s="21"/>
      <c r="U27" s="21"/>
      <c r="V27" s="19">
        <f t="shared" si="1"/>
        <v>20</v>
      </c>
      <c r="W27" s="20"/>
      <c r="X27" s="82">
        <f t="shared" si="2"/>
        <v>20</v>
      </c>
      <c r="Y27" s="58"/>
    </row>
    <row r="28" spans="1:25" s="17" customFormat="1" ht="28.5" customHeight="1">
      <c r="A28" s="26" t="s">
        <v>56</v>
      </c>
      <c r="B28" s="27" t="s">
        <v>30</v>
      </c>
      <c r="C28" s="52" t="s">
        <v>23</v>
      </c>
      <c r="D28" s="28"/>
      <c r="E28" s="29"/>
      <c r="F28" s="29"/>
      <c r="G28" s="29"/>
      <c r="H28" s="29"/>
      <c r="I28" s="30" t="s">
        <v>28</v>
      </c>
      <c r="J28" s="31"/>
      <c r="K28" s="32"/>
      <c r="L28" s="34"/>
      <c r="M28" s="32"/>
      <c r="N28" s="34"/>
      <c r="O28" s="32"/>
      <c r="P28" s="33"/>
      <c r="Q28" s="34"/>
      <c r="R28" s="32"/>
      <c r="S28" s="33"/>
      <c r="T28" s="34"/>
      <c r="U28" s="34"/>
      <c r="V28" s="19">
        <f t="shared" si="1"/>
        <v>0</v>
      </c>
      <c r="W28" s="29"/>
      <c r="X28" s="82">
        <f t="shared" si="2"/>
        <v>0</v>
      </c>
      <c r="Y28" s="59" t="s">
        <v>76</v>
      </c>
    </row>
    <row r="29" spans="1:25" s="17" customFormat="1" ht="28.5" customHeight="1">
      <c r="A29" s="26" t="s">
        <v>57</v>
      </c>
      <c r="B29" s="27" t="s">
        <v>22</v>
      </c>
      <c r="C29" s="52" t="s">
        <v>45</v>
      </c>
      <c r="D29" s="28"/>
      <c r="E29" s="29"/>
      <c r="F29" s="29"/>
      <c r="G29" s="29"/>
      <c r="H29" s="29"/>
      <c r="I29" s="30" t="s">
        <v>28</v>
      </c>
      <c r="J29" s="31"/>
      <c r="K29" s="32"/>
      <c r="L29" s="34"/>
      <c r="M29" s="32"/>
      <c r="N29" s="34"/>
      <c r="O29" s="32"/>
      <c r="P29" s="33"/>
      <c r="Q29" s="34"/>
      <c r="R29" s="32"/>
      <c r="S29" s="33"/>
      <c r="T29" s="34"/>
      <c r="U29" s="34"/>
      <c r="V29" s="19">
        <f t="shared" si="1"/>
        <v>0</v>
      </c>
      <c r="W29" s="29"/>
      <c r="X29" s="82">
        <f t="shared" si="2"/>
        <v>0</v>
      </c>
      <c r="Y29" s="59" t="s">
        <v>76</v>
      </c>
    </row>
    <row r="30" spans="1:25" s="17" customFormat="1" ht="15" customHeight="1">
      <c r="A30" s="44" t="s">
        <v>58</v>
      </c>
      <c r="B30" s="18" t="s">
        <v>44</v>
      </c>
      <c r="C30" s="51" t="s">
        <v>19</v>
      </c>
      <c r="D30" s="19" t="s">
        <v>20</v>
      </c>
      <c r="E30" s="20" t="s">
        <v>20</v>
      </c>
      <c r="F30" s="20" t="s">
        <v>20</v>
      </c>
      <c r="G30" s="20" t="s">
        <v>20</v>
      </c>
      <c r="H30" s="20" t="s">
        <v>20</v>
      </c>
      <c r="I30" s="21" t="s">
        <v>20</v>
      </c>
      <c r="J30" s="22">
        <v>30</v>
      </c>
      <c r="K30" s="19"/>
      <c r="L30" s="21"/>
      <c r="M30" s="19"/>
      <c r="N30" s="21">
        <v>2</v>
      </c>
      <c r="O30" s="19"/>
      <c r="P30" s="20"/>
      <c r="Q30" s="21"/>
      <c r="R30" s="19"/>
      <c r="S30" s="20"/>
      <c r="T30" s="21">
        <v>3</v>
      </c>
      <c r="U30" s="21">
        <v>5</v>
      </c>
      <c r="V30" s="19">
        <f t="shared" si="1"/>
        <v>40</v>
      </c>
      <c r="W30" s="20"/>
      <c r="X30" s="82">
        <f t="shared" si="2"/>
        <v>40</v>
      </c>
      <c r="Y30" s="58"/>
    </row>
    <row r="31" spans="1:25" s="17" customFormat="1" ht="28.5" customHeight="1">
      <c r="A31" s="26" t="s">
        <v>59</v>
      </c>
      <c r="B31" s="27" t="s">
        <v>22</v>
      </c>
      <c r="C31" s="52" t="s">
        <v>45</v>
      </c>
      <c r="D31" s="28"/>
      <c r="E31" s="29"/>
      <c r="F31" s="29"/>
      <c r="G31" s="29"/>
      <c r="H31" s="29"/>
      <c r="I31" s="30" t="s">
        <v>28</v>
      </c>
      <c r="J31" s="31"/>
      <c r="K31" s="32"/>
      <c r="L31" s="34"/>
      <c r="M31" s="32"/>
      <c r="N31" s="34"/>
      <c r="O31" s="32"/>
      <c r="P31" s="33"/>
      <c r="Q31" s="34"/>
      <c r="R31" s="32"/>
      <c r="S31" s="33"/>
      <c r="T31" s="34"/>
      <c r="U31" s="34"/>
      <c r="V31" s="19">
        <f t="shared" si="1"/>
        <v>0</v>
      </c>
      <c r="W31" s="29"/>
      <c r="X31" s="82">
        <f t="shared" si="2"/>
        <v>0</v>
      </c>
      <c r="Y31" s="59" t="s">
        <v>76</v>
      </c>
    </row>
    <row r="32" spans="1:25" s="17" customFormat="1" ht="15" customHeight="1">
      <c r="A32" s="44" t="s">
        <v>60</v>
      </c>
      <c r="B32" s="18" t="s">
        <v>53</v>
      </c>
      <c r="C32" s="51" t="s">
        <v>41</v>
      </c>
      <c r="D32" s="19" t="s">
        <v>20</v>
      </c>
      <c r="E32" s="20" t="s">
        <v>20</v>
      </c>
      <c r="F32" s="20" t="s">
        <v>20</v>
      </c>
      <c r="G32" s="20" t="s">
        <v>20</v>
      </c>
      <c r="H32" s="20" t="s">
        <v>20</v>
      </c>
      <c r="I32" s="21" t="s">
        <v>20</v>
      </c>
      <c r="J32" s="22">
        <v>0</v>
      </c>
      <c r="K32" s="19"/>
      <c r="L32" s="21"/>
      <c r="M32" s="19"/>
      <c r="N32" s="21">
        <v>3</v>
      </c>
      <c r="O32" s="19"/>
      <c r="P32" s="20"/>
      <c r="Q32" s="21"/>
      <c r="R32" s="19"/>
      <c r="S32" s="20"/>
      <c r="T32" s="21"/>
      <c r="U32" s="21">
        <v>2</v>
      </c>
      <c r="V32" s="19">
        <f t="shared" si="1"/>
        <v>5</v>
      </c>
      <c r="W32" s="20"/>
      <c r="X32" s="82">
        <f t="shared" si="2"/>
        <v>5</v>
      </c>
      <c r="Y32" s="58"/>
    </row>
    <row r="33" spans="1:25" s="17" customFormat="1" ht="15" customHeight="1" thickBot="1">
      <c r="A33" s="45" t="s">
        <v>61</v>
      </c>
      <c r="B33" s="35" t="s">
        <v>18</v>
      </c>
      <c r="C33" s="53" t="s">
        <v>41</v>
      </c>
      <c r="D33" s="36" t="s">
        <v>20</v>
      </c>
      <c r="E33" s="37" t="s">
        <v>20</v>
      </c>
      <c r="F33" s="37" t="s">
        <v>20</v>
      </c>
      <c r="G33" s="37" t="s">
        <v>20</v>
      </c>
      <c r="H33" s="37" t="s">
        <v>20</v>
      </c>
      <c r="I33" s="38" t="s">
        <v>20</v>
      </c>
      <c r="J33" s="39">
        <v>0</v>
      </c>
      <c r="K33" s="36"/>
      <c r="L33" s="38"/>
      <c r="M33" s="36"/>
      <c r="N33" s="38">
        <v>2</v>
      </c>
      <c r="O33" s="36"/>
      <c r="P33" s="37"/>
      <c r="Q33" s="38"/>
      <c r="R33" s="36"/>
      <c r="S33" s="37"/>
      <c r="T33" s="38">
        <v>3</v>
      </c>
      <c r="U33" s="38">
        <v>3</v>
      </c>
      <c r="V33" s="36">
        <f t="shared" si="1"/>
        <v>8</v>
      </c>
      <c r="W33" s="37"/>
      <c r="X33" s="83">
        <f t="shared" si="2"/>
        <v>8</v>
      </c>
      <c r="Y33" s="60"/>
    </row>
    <row r="34" spans="1:25" ht="21.75" customHeight="1" thickBot="1">
      <c r="A34" s="104" t="s">
        <v>78</v>
      </c>
      <c r="S34" s="84"/>
      <c r="T34" s="85"/>
      <c r="U34" s="88" t="s">
        <v>62</v>
      </c>
      <c r="V34" s="86"/>
      <c r="W34" s="86"/>
      <c r="X34" s="87">
        <f>SUM(X8:X33)</f>
        <v>864</v>
      </c>
    </row>
    <row r="35" spans="1:25" ht="39" customHeight="1">
      <c r="A35" s="113" t="s">
        <v>80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03"/>
      <c r="Q35" s="103"/>
      <c r="R35" s="103"/>
      <c r="S35" t="s">
        <v>82</v>
      </c>
      <c r="X35" s="101">
        <f>8000/864</f>
        <v>9.2592592592592595</v>
      </c>
      <c r="Y35" s="103"/>
    </row>
    <row r="36" spans="1:25">
      <c r="A36" t="s">
        <v>81</v>
      </c>
    </row>
  </sheetData>
  <mergeCells count="7">
    <mergeCell ref="R6:T6"/>
    <mergeCell ref="K6:L6"/>
    <mergeCell ref="M6:N6"/>
    <mergeCell ref="D6:I6"/>
    <mergeCell ref="J6:J7"/>
    <mergeCell ref="A35:O35"/>
    <mergeCell ref="O6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F596A-3ED7-4648-9C82-DE67D9D29D17}">
  <dimension ref="B1:E30"/>
  <sheetViews>
    <sheetView workbookViewId="0">
      <selection activeCell="L23" sqref="L23"/>
    </sheetView>
  </sheetViews>
  <sheetFormatPr baseColWidth="10" defaultRowHeight="15"/>
  <cols>
    <col min="1" max="1" width="3.7109375" customWidth="1"/>
    <col min="2" max="2" width="44" style="1" bestFit="1" customWidth="1"/>
    <col min="3" max="3" width="45.42578125" style="1" customWidth="1"/>
    <col min="4" max="4" width="21.5703125" style="2" customWidth="1"/>
    <col min="5" max="5" width="25.42578125" style="2" customWidth="1"/>
    <col min="6" max="6" width="2.85546875" customWidth="1"/>
    <col min="7" max="7" width="6.140625" customWidth="1"/>
    <col min="8" max="17" width="5.28515625" customWidth="1"/>
    <col min="18" max="1023" width="12.5703125" customWidth="1"/>
  </cols>
  <sheetData>
    <row r="1" spans="2:5">
      <c r="B1" s="62" t="s">
        <v>67</v>
      </c>
    </row>
    <row r="2" spans="2:5">
      <c r="B2" s="63"/>
    </row>
    <row r="3" spans="2:5" ht="26.25" customHeight="1">
      <c r="B3" s="63" t="s">
        <v>68</v>
      </c>
    </row>
    <row r="4" spans="2:5" s="66" customFormat="1">
      <c r="B4" s="6" t="s">
        <v>6</v>
      </c>
      <c r="C4" s="7" t="s">
        <v>65</v>
      </c>
      <c r="D4" s="8" t="s">
        <v>69</v>
      </c>
      <c r="E4" s="8" t="s">
        <v>70</v>
      </c>
    </row>
    <row r="5" spans="2:5">
      <c r="B5" s="89" t="s">
        <v>17</v>
      </c>
      <c r="C5" s="90" t="s">
        <v>18</v>
      </c>
      <c r="D5" s="96">
        <v>9</v>
      </c>
      <c r="E5" s="91">
        <f>D5*$D$26</f>
        <v>83.331000000000003</v>
      </c>
    </row>
    <row r="6" spans="2:5" ht="18" customHeight="1">
      <c r="B6" s="92" t="s">
        <v>21</v>
      </c>
      <c r="C6" s="18" t="s">
        <v>22</v>
      </c>
      <c r="D6" s="97">
        <v>10</v>
      </c>
      <c r="E6" s="93">
        <f>D6*$D$26</f>
        <v>92.59</v>
      </c>
    </row>
    <row r="7" spans="2:5">
      <c r="B7" s="92" t="s">
        <v>24</v>
      </c>
      <c r="C7" s="18" t="s">
        <v>22</v>
      </c>
      <c r="D7" s="97">
        <v>145</v>
      </c>
      <c r="E7" s="93">
        <f t="shared" ref="E7:E23" si="0">D7*$D$26</f>
        <v>1342.5550000000001</v>
      </c>
    </row>
    <row r="8" spans="2:5">
      <c r="B8" s="92" t="s">
        <v>29</v>
      </c>
      <c r="C8" s="18" t="s">
        <v>30</v>
      </c>
      <c r="D8" s="97">
        <v>45</v>
      </c>
      <c r="E8" s="93">
        <f t="shared" si="0"/>
        <v>416.65500000000003</v>
      </c>
    </row>
    <row r="9" spans="2:5">
      <c r="B9" s="92" t="s">
        <v>31</v>
      </c>
      <c r="C9" s="18" t="s">
        <v>22</v>
      </c>
      <c r="D9" s="97">
        <v>41</v>
      </c>
      <c r="E9" s="93">
        <f t="shared" si="0"/>
        <v>379.61900000000003</v>
      </c>
    </row>
    <row r="10" spans="2:5">
      <c r="B10" s="92" t="s">
        <v>35</v>
      </c>
      <c r="C10" s="18" t="s">
        <v>22</v>
      </c>
      <c r="D10" s="97">
        <v>115</v>
      </c>
      <c r="E10" s="93">
        <f t="shared" si="0"/>
        <v>1064.7850000000001</v>
      </c>
    </row>
    <row r="11" spans="2:5">
      <c r="B11" s="92" t="s">
        <v>37</v>
      </c>
      <c r="C11" s="18" t="s">
        <v>22</v>
      </c>
      <c r="D11" s="97">
        <v>50</v>
      </c>
      <c r="E11" s="93">
        <f t="shared" si="0"/>
        <v>462.95000000000005</v>
      </c>
    </row>
    <row r="12" spans="2:5">
      <c r="B12" s="92" t="s">
        <v>39</v>
      </c>
      <c r="C12" s="18" t="s">
        <v>34</v>
      </c>
      <c r="D12" s="97">
        <v>45</v>
      </c>
      <c r="E12" s="93">
        <f t="shared" si="0"/>
        <v>416.65500000000003</v>
      </c>
    </row>
    <row r="13" spans="2:5">
      <c r="B13" s="92" t="s">
        <v>40</v>
      </c>
      <c r="C13" s="18" t="s">
        <v>22</v>
      </c>
      <c r="D13" s="97">
        <v>13</v>
      </c>
      <c r="E13" s="93">
        <f t="shared" si="0"/>
        <v>120.367</v>
      </c>
    </row>
    <row r="14" spans="2:5">
      <c r="B14" s="92" t="s">
        <v>43</v>
      </c>
      <c r="C14" s="18" t="s">
        <v>44</v>
      </c>
      <c r="D14" s="97">
        <v>105</v>
      </c>
      <c r="E14" s="93">
        <f t="shared" si="0"/>
        <v>972.19500000000005</v>
      </c>
    </row>
    <row r="15" spans="2:5">
      <c r="B15" s="92" t="s">
        <v>48</v>
      </c>
      <c r="C15" s="18" t="s">
        <v>22</v>
      </c>
      <c r="D15" s="97">
        <v>26</v>
      </c>
      <c r="E15" s="93">
        <f t="shared" si="0"/>
        <v>240.73400000000001</v>
      </c>
    </row>
    <row r="16" spans="2:5">
      <c r="B16" s="92" t="s">
        <v>49</v>
      </c>
      <c r="C16" s="18" t="s">
        <v>22</v>
      </c>
      <c r="D16" s="97">
        <v>45</v>
      </c>
      <c r="E16" s="93">
        <f t="shared" si="0"/>
        <v>416.65500000000003</v>
      </c>
    </row>
    <row r="17" spans="2:5">
      <c r="B17" s="92" t="s">
        <v>50</v>
      </c>
      <c r="C17" s="18" t="s">
        <v>44</v>
      </c>
      <c r="D17" s="97">
        <v>14</v>
      </c>
      <c r="E17" s="93">
        <f t="shared" si="0"/>
        <v>129.626</v>
      </c>
    </row>
    <row r="18" spans="2:5">
      <c r="B18" s="92" t="s">
        <v>51</v>
      </c>
      <c r="C18" s="18" t="s">
        <v>22</v>
      </c>
      <c r="D18" s="97">
        <v>43</v>
      </c>
      <c r="E18" s="93">
        <f t="shared" si="0"/>
        <v>398.137</v>
      </c>
    </row>
    <row r="19" spans="2:5">
      <c r="B19" s="92" t="s">
        <v>52</v>
      </c>
      <c r="C19" s="18" t="s">
        <v>53</v>
      </c>
      <c r="D19" s="97">
        <v>85</v>
      </c>
      <c r="E19" s="93">
        <f t="shared" si="0"/>
        <v>787.01499999999999</v>
      </c>
    </row>
    <row r="20" spans="2:5">
      <c r="B20" s="92" t="s">
        <v>54</v>
      </c>
      <c r="C20" s="18" t="s">
        <v>55</v>
      </c>
      <c r="D20" s="97">
        <v>20</v>
      </c>
      <c r="E20" s="93">
        <f t="shared" si="0"/>
        <v>185.18</v>
      </c>
    </row>
    <row r="21" spans="2:5">
      <c r="B21" s="92" t="s">
        <v>58</v>
      </c>
      <c r="C21" s="18" t="s">
        <v>44</v>
      </c>
      <c r="D21" s="97">
        <v>40</v>
      </c>
      <c r="E21" s="93">
        <f t="shared" si="0"/>
        <v>370.36</v>
      </c>
    </row>
    <row r="22" spans="2:5">
      <c r="B22" s="92" t="s">
        <v>60</v>
      </c>
      <c r="C22" s="18" t="s">
        <v>53</v>
      </c>
      <c r="D22" s="97">
        <v>5</v>
      </c>
      <c r="E22" s="93">
        <f t="shared" si="0"/>
        <v>46.295000000000002</v>
      </c>
    </row>
    <row r="23" spans="2:5">
      <c r="B23" s="94" t="s">
        <v>61</v>
      </c>
      <c r="C23" s="95" t="s">
        <v>18</v>
      </c>
      <c r="D23" s="98">
        <v>8</v>
      </c>
      <c r="E23" s="93">
        <f t="shared" si="0"/>
        <v>74.072000000000003</v>
      </c>
    </row>
    <row r="24" spans="2:5">
      <c r="B24" s="69"/>
      <c r="C24" s="99"/>
      <c r="D24" s="100"/>
      <c r="E24" s="78"/>
    </row>
    <row r="25" spans="2:5">
      <c r="B25"/>
      <c r="C25" s="70" t="s">
        <v>71</v>
      </c>
      <c r="D25" s="68">
        <f>SUM(__Anonymous_Sheet_DB__1[[#All],[Columna3]])</f>
        <v>864</v>
      </c>
      <c r="E25" s="71">
        <v>8000</v>
      </c>
    </row>
    <row r="26" spans="2:5">
      <c r="B26"/>
      <c r="C26" s="70" t="s">
        <v>72</v>
      </c>
      <c r="D26" s="102">
        <v>9.2590000000000003</v>
      </c>
      <c r="E26" s="72"/>
    </row>
    <row r="27" spans="2:5">
      <c r="B27" s="73"/>
    </row>
    <row r="28" spans="2:5">
      <c r="B28" s="64"/>
      <c r="C28" s="65"/>
      <c r="D28" s="74"/>
      <c r="E28" s="75"/>
    </row>
    <row r="29" spans="2:5">
      <c r="B29" s="67"/>
      <c r="C29" s="76"/>
      <c r="D29" s="77"/>
      <c r="E29" s="77"/>
    </row>
    <row r="30" spans="2:5">
      <c r="B30" s="69"/>
      <c r="C30" s="78"/>
      <c r="D30" s="77"/>
      <c r="E30" s="7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FEGATRI DEPORTE</dc:creator>
  <cp:lastModifiedBy>FEGATRI DEPORTE</cp:lastModifiedBy>
  <dcterms:created xsi:type="dcterms:W3CDTF">2023-12-11T13:02:26Z</dcterms:created>
  <dcterms:modified xsi:type="dcterms:W3CDTF">2023-12-11T16:31:59Z</dcterms:modified>
</cp:coreProperties>
</file>